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8615" windowHeight="11700"/>
  </bookViews>
  <sheets>
    <sheet name="Horas planes" sheetId="2" r:id="rId1"/>
    <sheet name="Aproximaciones exposición" sheetId="3" state="hidden" r:id="rId2"/>
  </sheets>
  <definedNames>
    <definedName name="Cabeceras">'Horas planes'!$A$1:$J$1</definedName>
    <definedName name="Cabeceras_filtros">#REF!</definedName>
    <definedName name="Comentario_luminancia">#REF!</definedName>
    <definedName name="Estadísticas">'Aproximaciones exposición'!$A$1:$Z$20</definedName>
    <definedName name="Filtros">#REF!</definedName>
    <definedName name="Hora_inicio">'Horas planes'!$A$3:$A$22</definedName>
    <definedName name="RGB">#REF!</definedName>
    <definedName name="Tiempo_horas">'Horas planes'!$G$2:$H$22</definedName>
  </definedNames>
  <calcPr calcId="125725"/>
</workbook>
</file>

<file path=xl/calcChain.xml><?xml version="1.0" encoding="utf-8"?>
<calcChain xmlns="http://schemas.openxmlformats.org/spreadsheetml/2006/main">
  <c r="W22" i="3"/>
  <c r="X22"/>
  <c r="Y22" s="1"/>
  <c r="W21"/>
  <c r="X21"/>
  <c r="Y21" s="1"/>
  <c r="W20"/>
  <c r="X20"/>
  <c r="Y20" s="1"/>
  <c r="O15"/>
  <c r="Q15"/>
  <c r="P15"/>
  <c r="O14"/>
  <c r="P14"/>
  <c r="Q14" s="1"/>
  <c r="O13"/>
  <c r="P13"/>
  <c r="Q13" s="1"/>
  <c r="P12"/>
  <c r="Q12" s="1"/>
  <c r="O12"/>
  <c r="W19"/>
  <c r="X19"/>
  <c r="W18"/>
  <c r="X18"/>
  <c r="W17"/>
  <c r="X17"/>
  <c r="W16"/>
  <c r="X16"/>
  <c r="W15"/>
  <c r="X15"/>
  <c r="W14"/>
  <c r="X14"/>
  <c r="O11"/>
  <c r="P11"/>
  <c r="O10"/>
  <c r="P10"/>
  <c r="Q10" s="1"/>
  <c r="W13"/>
  <c r="X13"/>
  <c r="W12"/>
  <c r="X12"/>
  <c r="W11"/>
  <c r="X11"/>
  <c r="W10"/>
  <c r="X10"/>
  <c r="O9"/>
  <c r="P9"/>
  <c r="O7"/>
  <c r="P7"/>
  <c r="O8"/>
  <c r="P8"/>
  <c r="O6"/>
  <c r="P6"/>
  <c r="Q6" s="1"/>
  <c r="W9"/>
  <c r="X9"/>
  <c r="G4"/>
  <c r="H4"/>
  <c r="B28" i="2"/>
  <c r="B27"/>
  <c r="B26"/>
  <c r="W8" i="3"/>
  <c r="X8"/>
  <c r="O5"/>
  <c r="P5"/>
  <c r="W7"/>
  <c r="X7"/>
  <c r="Y7" s="1"/>
  <c r="O4"/>
  <c r="P4"/>
  <c r="G3"/>
  <c r="H3"/>
  <c r="X6"/>
  <c r="W6"/>
  <c r="X5"/>
  <c r="W5"/>
  <c r="X4"/>
  <c r="W4"/>
  <c r="X3"/>
  <c r="W3"/>
  <c r="P3"/>
  <c r="Q3" s="1"/>
  <c r="O3"/>
  <c r="X2"/>
  <c r="W2"/>
  <c r="P2"/>
  <c r="Q2" s="1"/>
  <c r="O2"/>
  <c r="H2"/>
  <c r="I2" s="1"/>
  <c r="G2"/>
  <c r="E22" i="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F2"/>
  <c r="G2" s="1"/>
  <c r="H2" s="1"/>
  <c r="A3" s="1"/>
  <c r="Y4" i="3" l="1"/>
  <c r="Y6"/>
  <c r="Y9"/>
  <c r="Y11"/>
  <c r="Y13"/>
  <c r="Y15"/>
  <c r="Y17"/>
  <c r="Y2"/>
  <c r="Y3"/>
  <c r="Y5"/>
  <c r="Y10"/>
  <c r="Y12"/>
  <c r="Y14"/>
  <c r="Y16"/>
  <c r="Y18"/>
  <c r="I4"/>
  <c r="I3"/>
  <c r="J2" s="1"/>
  <c r="B1" s="1"/>
  <c r="Y19"/>
  <c r="Q5"/>
  <c r="Q11"/>
  <c r="Q9"/>
  <c r="Q8"/>
  <c r="Q7"/>
  <c r="Y8"/>
  <c r="Q4"/>
  <c r="Z2"/>
  <c r="B3" s="1"/>
  <c r="R2" l="1"/>
  <c r="B2" s="1"/>
  <c r="E5" i="2" s="1"/>
  <c r="F5" s="1"/>
  <c r="G5" s="1"/>
  <c r="E12"/>
  <c r="F12" s="1"/>
  <c r="G12" s="1"/>
  <c r="E14"/>
  <c r="F14" s="1"/>
  <c r="G14" s="1"/>
  <c r="E10"/>
  <c r="F10" s="1"/>
  <c r="G10" s="1"/>
  <c r="E11"/>
  <c r="F11" s="1"/>
  <c r="G11" s="1"/>
  <c r="E13"/>
  <c r="F13" s="1"/>
  <c r="G13" s="1"/>
  <c r="E4"/>
  <c r="F4" s="1"/>
  <c r="G4" s="1"/>
  <c r="E8"/>
  <c r="F8" s="1"/>
  <c r="G8" s="1"/>
  <c r="E9"/>
  <c r="F9" s="1"/>
  <c r="G9" s="1"/>
  <c r="E6"/>
  <c r="F6" s="1"/>
  <c r="G6" s="1"/>
  <c r="E7"/>
  <c r="F7" s="1"/>
  <c r="G7" s="1"/>
  <c r="E3"/>
  <c r="F3" s="1"/>
  <c r="G3" s="1"/>
  <c r="H3" s="1"/>
  <c r="A4" s="1"/>
  <c r="H4" l="1"/>
  <c r="A5" s="1"/>
  <c r="H5" s="1"/>
  <c r="A6" s="1"/>
  <c r="H6" s="1"/>
  <c r="A7" s="1"/>
  <c r="H7" s="1"/>
  <c r="A8" s="1"/>
  <c r="H8" s="1"/>
  <c r="A9" s="1"/>
  <c r="H9" s="1"/>
  <c r="A10" s="1"/>
  <c r="H10" s="1"/>
  <c r="A11" s="1"/>
  <c r="H11" s="1"/>
  <c r="A12" s="1"/>
  <c r="H12" s="1"/>
  <c r="A13" s="1"/>
  <c r="H13" s="1"/>
  <c r="A14" s="1"/>
  <c r="H14" s="1"/>
  <c r="A15" s="1"/>
  <c r="H15" s="1"/>
  <c r="A16" s="1"/>
  <c r="H16" s="1"/>
  <c r="A17" s="1"/>
  <c r="H17" s="1"/>
  <c r="A18" s="1"/>
  <c r="H18" s="1"/>
  <c r="A19" s="1"/>
  <c r="H19" s="1"/>
  <c r="A20" s="1"/>
  <c r="H20" s="1"/>
  <c r="A21" s="1"/>
  <c r="H21" s="1"/>
  <c r="A22" s="1"/>
  <c r="H22" s="1"/>
</calcChain>
</file>

<file path=xl/sharedStrings.xml><?xml version="1.0" encoding="utf-8"?>
<sst xmlns="http://schemas.openxmlformats.org/spreadsheetml/2006/main" count="52" uniqueCount="36">
  <si>
    <t>Filtro</t>
  </si>
  <si>
    <t>Pasos</t>
  </si>
  <si>
    <t>L</t>
  </si>
  <si>
    <t>Inserta en esta celda los pasos correspondientes al enfoque de luminancia</t>
  </si>
  <si>
    <t>R</t>
  </si>
  <si>
    <t>B</t>
  </si>
  <si>
    <t>G</t>
  </si>
  <si>
    <t>Hora de inicio</t>
  </si>
  <si>
    <t>Plan</t>
  </si>
  <si>
    <t>Repeticiones</t>
  </si>
  <si>
    <t>Exposición</t>
  </si>
  <si>
    <t>Aprox. Exposición</t>
  </si>
  <si>
    <t>Apxox. Exposición</t>
  </si>
  <si>
    <t>Tiempo empleado</t>
  </si>
  <si>
    <t>Hora de final</t>
  </si>
  <si>
    <t>Añadir retraso</t>
  </si>
  <si>
    <t>Notas</t>
  </si>
  <si>
    <t>SHUTDOWN</t>
  </si>
  <si>
    <t>Duración real</t>
  </si>
  <si>
    <t>Media sesión</t>
  </si>
  <si>
    <t>Peso relativo</t>
  </si>
  <si>
    <t>Sumando</t>
  </si>
  <si>
    <t>Media total</t>
  </si>
  <si>
    <t>M15R</t>
  </si>
  <si>
    <t>M15G</t>
  </si>
  <si>
    <t>M15B</t>
  </si>
  <si>
    <t>M31L</t>
  </si>
  <si>
    <t>NGC660L</t>
  </si>
  <si>
    <t>NGC1055L</t>
  </si>
  <si>
    <t>NGC474L</t>
  </si>
  <si>
    <t>M74L</t>
  </si>
  <si>
    <t>NGC2264L</t>
  </si>
  <si>
    <t>NGC1333L1</t>
  </si>
  <si>
    <t>NGC1555L</t>
  </si>
  <si>
    <t>M81L</t>
  </si>
  <si>
    <t>NGC3718L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</si>
</sst>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#,##0.0"/>
    <numFmt numFmtId="167" formatCode="0.0"/>
  </numFmts>
  <fonts count="14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Alignment="1">
      <alignment wrapText="1"/>
    </xf>
    <xf numFmtId="164" fontId="1" fillId="2" borderId="0" xfId="0" applyNumberFormat="1" applyFont="1" applyFill="1"/>
    <xf numFmtId="0" fontId="0" fillId="3" borderId="0" xfId="0" applyFill="1" applyAlignment="1">
      <alignment wrapText="1"/>
    </xf>
    <xf numFmtId="164" fontId="2" fillId="0" borderId="0" xfId="0" applyNumberFormat="1" applyFont="1"/>
    <xf numFmtId="0" fontId="4" fillId="5" borderId="0" xfId="0" applyFont="1" applyFill="1"/>
    <xf numFmtId="165" fontId="5" fillId="0" borderId="0" xfId="0" applyNumberFormat="1" applyFont="1"/>
    <xf numFmtId="0" fontId="0" fillId="6" borderId="0" xfId="0" applyFill="1" applyAlignment="1">
      <alignment wrapText="1"/>
    </xf>
    <xf numFmtId="0" fontId="6" fillId="7" borderId="0" xfId="0" applyFont="1" applyFill="1"/>
    <xf numFmtId="0" fontId="8" fillId="9" borderId="0" xfId="0" applyFont="1" applyFill="1"/>
    <xf numFmtId="165" fontId="0" fillId="0" borderId="0" xfId="0" applyNumberFormat="1" applyAlignment="1">
      <alignment wrapText="1"/>
    </xf>
    <xf numFmtId="0" fontId="12" fillId="0" borderId="0" xfId="0" applyFont="1"/>
    <xf numFmtId="0" fontId="1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4" borderId="0" xfId="0" applyFont="1" applyFill="1" applyProtection="1"/>
    <xf numFmtId="0" fontId="9" fillId="10" borderId="0" xfId="0" applyFont="1" applyFill="1" applyAlignment="1" applyProtection="1">
      <alignment horizontal="center"/>
    </xf>
    <xf numFmtId="0" fontId="7" fillId="8" borderId="0" xfId="0" applyFont="1" applyFill="1" applyAlignment="1" applyProtection="1">
      <alignment horizontal="center"/>
    </xf>
    <xf numFmtId="0" fontId="8" fillId="9" borderId="0" xfId="0" applyFont="1" applyFill="1" applyProtection="1"/>
    <xf numFmtId="0" fontId="11" fillId="12" borderId="0" xfId="0" applyFont="1" applyFill="1" applyAlignment="1" applyProtection="1">
      <alignment horizontal="center"/>
    </xf>
    <xf numFmtId="0" fontId="10" fillId="11" borderId="0" xfId="0" applyFont="1" applyFill="1" applyAlignment="1" applyProtection="1">
      <alignment horizontal="center"/>
    </xf>
    <xf numFmtId="20" fontId="0" fillId="0" borderId="0" xfId="0" applyNumberFormat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20" fontId="12" fillId="0" borderId="0" xfId="0" applyNumberFormat="1" applyFont="1" applyProtection="1">
      <protection locked="0"/>
    </xf>
    <xf numFmtId="0" fontId="12" fillId="0" borderId="0" xfId="0" applyFont="1" applyFill="1" applyProtection="1">
      <protection locked="0"/>
    </xf>
    <xf numFmtId="20" fontId="13" fillId="0" borderId="0" xfId="0" applyNumberFormat="1" applyFont="1" applyAlignment="1" applyProtection="1">
      <alignment wrapText="1"/>
      <protection locked="0"/>
    </xf>
    <xf numFmtId="167" fontId="0" fillId="0" borderId="0" xfId="0" applyNumberFormat="1" applyAlignment="1">
      <alignment wrapText="1"/>
    </xf>
    <xf numFmtId="0" fontId="1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="115" zoomScaleNormal="115" workbookViewId="0">
      <selection activeCell="A2" sqref="A2"/>
    </sheetView>
  </sheetViews>
  <sheetFormatPr baseColWidth="10" defaultColWidth="11.42578125" defaultRowHeight="15" customHeight="1"/>
  <cols>
    <col min="1" max="1" width="15" style="3" customWidth="1"/>
    <col min="3" max="3" width="14.42578125" customWidth="1"/>
    <col min="5" max="6" width="19.28515625" hidden="1" customWidth="1"/>
    <col min="7" max="7" width="19.28515625" customWidth="1"/>
    <col min="8" max="8" width="14" style="3" customWidth="1"/>
    <col min="9" max="9" width="13.5703125" customWidth="1"/>
    <col min="10" max="10" width="46.5703125" customWidth="1"/>
  </cols>
  <sheetData>
    <row r="1" spans="1:10">
      <c r="A1" s="1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1" t="s">
        <v>14</v>
      </c>
      <c r="I1" s="7" t="s">
        <v>15</v>
      </c>
      <c r="J1" s="6" t="s">
        <v>16</v>
      </c>
    </row>
    <row r="2" spans="1:10">
      <c r="A2" s="12">
        <v>0.81736111111111109</v>
      </c>
      <c r="B2" s="21" t="s">
        <v>23</v>
      </c>
      <c r="C2" s="23">
        <v>3</v>
      </c>
      <c r="D2" s="23">
        <v>300</v>
      </c>
      <c r="E2" s="8">
        <v>300</v>
      </c>
      <c r="F2" s="1">
        <f t="shared" ref="F2:F22" si="0">TIME(0,0,E2)</f>
        <v>3.472222222222222E-3</v>
      </c>
      <c r="G2" s="1">
        <f t="shared" ref="G2:G22" si="1">C2*F2</f>
        <v>1.0416666666666666E-2</v>
      </c>
      <c r="H2" s="1">
        <f t="shared" ref="H2:H22" si="2">A2+G2</f>
        <v>0.82777777777777772</v>
      </c>
      <c r="I2" s="12"/>
    </row>
    <row r="3" spans="1:10">
      <c r="A3" s="1">
        <f t="shared" ref="A3:A18" si="3">H2+I2</f>
        <v>0.82777777777777772</v>
      </c>
      <c r="B3" s="21" t="s">
        <v>24</v>
      </c>
      <c r="C3" s="23">
        <v>2</v>
      </c>
      <c r="D3" s="23">
        <v>300</v>
      </c>
      <c r="E3" s="8">
        <f>VLOOKUP(D3,'Aproximaciones exposición'!$A$1:$B$3,2,FALSE)</f>
        <v>482.16867469879509</v>
      </c>
      <c r="F3" s="1">
        <f t="shared" si="0"/>
        <v>5.5787037037037038E-3</v>
      </c>
      <c r="G3" s="1">
        <f t="shared" si="1"/>
        <v>1.1157407407407408E-2</v>
      </c>
      <c r="H3" s="1">
        <f t="shared" si="2"/>
        <v>0.83893518518518517</v>
      </c>
      <c r="I3" s="22"/>
    </row>
    <row r="4" spans="1:10">
      <c r="A4" s="1">
        <f t="shared" si="3"/>
        <v>0.83893518518518517</v>
      </c>
      <c r="B4" s="21" t="s">
        <v>25</v>
      </c>
      <c r="C4" s="21">
        <v>3</v>
      </c>
      <c r="D4" s="23">
        <v>300</v>
      </c>
      <c r="E4" s="8">
        <f>VLOOKUP(D4,'Aproximaciones exposición'!$A$1:$B$3,2,FALSE)</f>
        <v>482.16867469879509</v>
      </c>
      <c r="F4" s="1">
        <f t="shared" si="0"/>
        <v>5.5787037037037038E-3</v>
      </c>
      <c r="G4" s="1">
        <f t="shared" si="1"/>
        <v>1.6736111111111111E-2</v>
      </c>
      <c r="H4" s="1">
        <f t="shared" si="2"/>
        <v>0.85567129629629624</v>
      </c>
      <c r="I4" s="13"/>
    </row>
    <row r="5" spans="1:10">
      <c r="A5" s="1">
        <f t="shared" si="3"/>
        <v>0.85567129629629624</v>
      </c>
      <c r="B5" s="21" t="s">
        <v>26</v>
      </c>
      <c r="C5" s="23">
        <v>8</v>
      </c>
      <c r="D5" s="23">
        <v>300</v>
      </c>
      <c r="E5" s="8">
        <f>VLOOKUP(D5,'Aproximaciones exposición'!$A$1:$B$3,2,FALSE)</f>
        <v>482.16867469879509</v>
      </c>
      <c r="F5" s="1">
        <f t="shared" si="0"/>
        <v>5.5787037037037038E-3</v>
      </c>
      <c r="G5" s="1">
        <f t="shared" ref="G5:G15" si="4">C5*F5</f>
        <v>4.462962962962963E-2</v>
      </c>
      <c r="H5" s="1">
        <f t="shared" si="2"/>
        <v>0.90030092592592581</v>
      </c>
      <c r="I5" s="20"/>
    </row>
    <row r="6" spans="1:10">
      <c r="A6" s="1">
        <f t="shared" si="3"/>
        <v>0.90030092592592581</v>
      </c>
      <c r="B6" s="21" t="s">
        <v>27</v>
      </c>
      <c r="C6" s="21">
        <v>6</v>
      </c>
      <c r="D6" s="23">
        <v>400</v>
      </c>
      <c r="E6" s="8">
        <f>VLOOKUP(D6,'Aproximaciones exposición'!$A$1:$B$3,2,FALSE)</f>
        <v>570.74380165289267</v>
      </c>
      <c r="F6" s="1">
        <f t="shared" si="0"/>
        <v>6.5972222222222222E-3</v>
      </c>
      <c r="G6" s="1">
        <f t="shared" si="4"/>
        <v>3.9583333333333331E-2</v>
      </c>
      <c r="H6" s="1">
        <f t="shared" si="2"/>
        <v>0.93988425925925911</v>
      </c>
      <c r="I6" s="11"/>
    </row>
    <row r="7" spans="1:10">
      <c r="A7" s="1">
        <f t="shared" si="3"/>
        <v>0.93988425925925911</v>
      </c>
      <c r="B7" s="21" t="s">
        <v>28</v>
      </c>
      <c r="C7" s="23">
        <v>6</v>
      </c>
      <c r="D7" s="23">
        <v>400</v>
      </c>
      <c r="E7" s="8">
        <f>VLOOKUP(D7,'Aproximaciones exposición'!$A$1:$B$3,2,FALSE)</f>
        <v>570.74380165289267</v>
      </c>
      <c r="F7" s="1">
        <f t="shared" si="0"/>
        <v>6.5972222222222222E-3</v>
      </c>
      <c r="G7" s="1">
        <f t="shared" si="4"/>
        <v>3.9583333333333331E-2</v>
      </c>
      <c r="H7" s="1">
        <f t="shared" si="2"/>
        <v>0.97946759259259242</v>
      </c>
      <c r="I7" s="22"/>
    </row>
    <row r="8" spans="1:10">
      <c r="A8" s="1">
        <f t="shared" si="3"/>
        <v>0.97946759259259242</v>
      </c>
      <c r="B8" s="21" t="s">
        <v>29</v>
      </c>
      <c r="C8" s="21">
        <v>6</v>
      </c>
      <c r="D8" s="23">
        <v>400</v>
      </c>
      <c r="E8" s="8">
        <f>VLOOKUP(D8,'Aproximaciones exposición'!$A$1:$B$3,2,FALSE)</f>
        <v>570.74380165289267</v>
      </c>
      <c r="F8" s="1">
        <f t="shared" si="0"/>
        <v>6.5972222222222222E-3</v>
      </c>
      <c r="G8" s="1">
        <f t="shared" si="4"/>
        <v>3.9583333333333331E-2</v>
      </c>
      <c r="H8" s="1">
        <f t="shared" si="2"/>
        <v>1.0190509259259257</v>
      </c>
      <c r="I8" s="11"/>
    </row>
    <row r="9" spans="1:10">
      <c r="A9" s="1">
        <f t="shared" si="3"/>
        <v>1.0190509259259257</v>
      </c>
      <c r="B9" s="21" t="s">
        <v>32</v>
      </c>
      <c r="C9" s="23">
        <v>6</v>
      </c>
      <c r="D9" s="23">
        <v>400</v>
      </c>
      <c r="E9" s="8">
        <f>VLOOKUP(D9,'Aproximaciones exposición'!$A$1:$B$3,2,FALSE)</f>
        <v>570.74380165289267</v>
      </c>
      <c r="F9" s="1">
        <f t="shared" si="0"/>
        <v>6.5972222222222222E-3</v>
      </c>
      <c r="G9" s="1">
        <f t="shared" si="4"/>
        <v>3.9583333333333331E-2</v>
      </c>
      <c r="H9" s="1">
        <f t="shared" si="2"/>
        <v>1.058634259259259</v>
      </c>
      <c r="I9" s="11"/>
    </row>
    <row r="10" spans="1:10">
      <c r="A10" s="1">
        <f t="shared" si="3"/>
        <v>1.058634259259259</v>
      </c>
      <c r="B10" s="21" t="s">
        <v>30</v>
      </c>
      <c r="C10" s="23">
        <v>6</v>
      </c>
      <c r="D10" s="23">
        <v>400</v>
      </c>
      <c r="E10" s="8">
        <f>VLOOKUP(D10,'Aproximaciones exposición'!$A$1:$B$3,2,FALSE)</f>
        <v>570.74380165289267</v>
      </c>
      <c r="F10" s="1">
        <f t="shared" si="0"/>
        <v>6.5972222222222222E-3</v>
      </c>
      <c r="G10" s="1">
        <f t="shared" si="4"/>
        <v>3.9583333333333331E-2</v>
      </c>
      <c r="H10" s="1">
        <f t="shared" si="2"/>
        <v>1.0982175925925923</v>
      </c>
      <c r="I10" s="11"/>
      <c r="J10" s="24"/>
    </row>
    <row r="11" spans="1:10">
      <c r="A11" s="1">
        <f t="shared" si="3"/>
        <v>1.0982175925925923</v>
      </c>
      <c r="B11" s="21" t="s">
        <v>31</v>
      </c>
      <c r="C11" s="23">
        <v>6</v>
      </c>
      <c r="D11" s="23">
        <v>400</v>
      </c>
      <c r="E11" s="8">
        <f>VLOOKUP(D11,'Aproximaciones exposición'!$A$1:$B$3,2,FALSE)</f>
        <v>570.74380165289267</v>
      </c>
      <c r="F11" s="1">
        <f t="shared" si="0"/>
        <v>6.5972222222222222E-3</v>
      </c>
      <c r="G11" s="1">
        <f t="shared" si="4"/>
        <v>3.9583333333333331E-2</v>
      </c>
      <c r="H11" s="1">
        <f t="shared" si="2"/>
        <v>1.1378009259259256</v>
      </c>
      <c r="I11" s="11"/>
      <c r="J11" s="24"/>
    </row>
    <row r="12" spans="1:10">
      <c r="A12" s="1">
        <f t="shared" si="3"/>
        <v>1.1378009259259256</v>
      </c>
      <c r="B12" s="21" t="s">
        <v>33</v>
      </c>
      <c r="C12" s="23">
        <v>6</v>
      </c>
      <c r="D12" s="23">
        <v>400</v>
      </c>
      <c r="E12" s="8">
        <f>VLOOKUP(D12,'Aproximaciones exposición'!$A$1:$B$3,2,FALSE)</f>
        <v>570.74380165289267</v>
      </c>
      <c r="F12" s="1">
        <f t="shared" si="0"/>
        <v>6.5972222222222222E-3</v>
      </c>
      <c r="G12" s="1">
        <f t="shared" si="4"/>
        <v>3.9583333333333331E-2</v>
      </c>
      <c r="H12" s="1">
        <f t="shared" si="2"/>
        <v>1.1773842592592589</v>
      </c>
      <c r="I12" s="11"/>
      <c r="J12" s="24"/>
    </row>
    <row r="13" spans="1:10">
      <c r="A13" s="1">
        <f t="shared" si="3"/>
        <v>1.1773842592592589</v>
      </c>
      <c r="B13" s="21" t="s">
        <v>34</v>
      </c>
      <c r="C13" s="23">
        <v>6</v>
      </c>
      <c r="D13" s="23">
        <v>400</v>
      </c>
      <c r="E13" s="8">
        <f>VLOOKUP(D13,'Aproximaciones exposición'!$A$1:$B$3,2,FALSE)</f>
        <v>570.74380165289267</v>
      </c>
      <c r="F13" s="1">
        <f t="shared" si="0"/>
        <v>6.5972222222222222E-3</v>
      </c>
      <c r="G13" s="1">
        <f t="shared" si="4"/>
        <v>3.9583333333333331E-2</v>
      </c>
      <c r="H13" s="1">
        <f t="shared" si="2"/>
        <v>1.2169675925925922</v>
      </c>
      <c r="I13" s="11"/>
      <c r="J13" s="24"/>
    </row>
    <row r="14" spans="1:10">
      <c r="A14" s="1">
        <f t="shared" si="3"/>
        <v>1.2169675925925922</v>
      </c>
      <c r="B14" s="21" t="s">
        <v>35</v>
      </c>
      <c r="C14" s="23">
        <v>6</v>
      </c>
      <c r="D14" s="23">
        <v>400</v>
      </c>
      <c r="E14" s="8">
        <f>VLOOKUP(D14,'Aproximaciones exposición'!$A$1:$B$3,2,FALSE)</f>
        <v>570.74380165289267</v>
      </c>
      <c r="F14" s="1">
        <f t="shared" si="0"/>
        <v>6.5972222222222222E-3</v>
      </c>
      <c r="G14" s="1">
        <f t="shared" si="4"/>
        <v>3.9583333333333331E-2</v>
      </c>
      <c r="H14" s="1">
        <f t="shared" si="2"/>
        <v>1.2565509259259255</v>
      </c>
      <c r="I14" s="11"/>
      <c r="J14" s="24"/>
    </row>
    <row r="15" spans="1:10">
      <c r="A15" s="1">
        <f t="shared" si="3"/>
        <v>1.2565509259259255</v>
      </c>
      <c r="B15" s="23" t="s">
        <v>17</v>
      </c>
      <c r="C15" s="11"/>
      <c r="D15" s="11"/>
      <c r="E15" s="8" t="e">
        <f>VLOOKUP(D15,'Aproximaciones exposición'!$A$1:$B$3,2,FALSE)</f>
        <v>#N/A</v>
      </c>
      <c r="F15" s="1" t="e">
        <f t="shared" si="0"/>
        <v>#N/A</v>
      </c>
      <c r="G15" s="1" t="e">
        <f t="shared" si="4"/>
        <v>#N/A</v>
      </c>
      <c r="H15" s="1" t="e">
        <f t="shared" si="2"/>
        <v>#N/A</v>
      </c>
      <c r="I15" s="11"/>
      <c r="J15" s="24"/>
    </row>
    <row r="16" spans="1:10">
      <c r="A16" s="1" t="e">
        <f t="shared" si="3"/>
        <v>#N/A</v>
      </c>
      <c r="B16" s="11"/>
      <c r="C16" s="11"/>
      <c r="D16" s="11"/>
      <c r="E16" s="8" t="e">
        <f>VLOOKUP(D16,'Aproximaciones exposición'!$A$1:$B$3,2,FALSE)</f>
        <v>#N/A</v>
      </c>
      <c r="F16" s="1" t="e">
        <f t="shared" si="0"/>
        <v>#N/A</v>
      </c>
      <c r="G16" s="1" t="e">
        <f t="shared" si="1"/>
        <v>#N/A</v>
      </c>
      <c r="H16" s="1" t="e">
        <f t="shared" si="2"/>
        <v>#N/A</v>
      </c>
      <c r="I16" s="11"/>
      <c r="J16" s="24"/>
    </row>
    <row r="17" spans="1:10">
      <c r="A17" s="1" t="e">
        <f t="shared" si="3"/>
        <v>#N/A</v>
      </c>
      <c r="B17" s="23"/>
      <c r="C17" s="11"/>
      <c r="D17" s="11"/>
      <c r="E17" s="8" t="e">
        <f>VLOOKUP(D17,'Aproximaciones exposición'!$A$1:$B$3,2,FALSE)</f>
        <v>#N/A</v>
      </c>
      <c r="F17" s="1" t="e">
        <f t="shared" si="0"/>
        <v>#N/A</v>
      </c>
      <c r="G17" s="1" t="e">
        <f t="shared" si="1"/>
        <v>#N/A</v>
      </c>
      <c r="H17" s="1" t="e">
        <f t="shared" si="2"/>
        <v>#N/A</v>
      </c>
      <c r="I17" s="11"/>
      <c r="J17" s="24"/>
    </row>
    <row r="18" spans="1:10">
      <c r="A18" s="1" t="e">
        <f t="shared" si="3"/>
        <v>#N/A</v>
      </c>
      <c r="B18" s="11"/>
      <c r="C18" s="11"/>
      <c r="D18" s="11"/>
      <c r="E18" s="8" t="e">
        <f>VLOOKUP(D18,'Aproximaciones exposición'!$A$1:$B$3,2,FALSE)</f>
        <v>#N/A</v>
      </c>
      <c r="F18" s="1" t="e">
        <f t="shared" si="0"/>
        <v>#N/A</v>
      </c>
      <c r="G18" s="1" t="e">
        <f t="shared" si="1"/>
        <v>#N/A</v>
      </c>
      <c r="H18" s="1" t="e">
        <f t="shared" si="2"/>
        <v>#N/A</v>
      </c>
      <c r="I18" s="11"/>
      <c r="J18" s="24"/>
    </row>
    <row r="19" spans="1:10">
      <c r="A19" s="1" t="e">
        <f t="shared" ref="A19:A22" si="5">H18</f>
        <v>#N/A</v>
      </c>
      <c r="B19" s="11"/>
      <c r="C19" s="11"/>
      <c r="D19" s="11"/>
      <c r="E19" s="8" t="e">
        <f>VLOOKUP(D19,'Aproximaciones exposición'!$A$1:$B$3,2,FALSE)</f>
        <v>#N/A</v>
      </c>
      <c r="F19" s="1" t="e">
        <f t="shared" si="0"/>
        <v>#N/A</v>
      </c>
      <c r="G19" s="1" t="e">
        <f t="shared" si="1"/>
        <v>#N/A</v>
      </c>
      <c r="H19" s="1" t="e">
        <f t="shared" si="2"/>
        <v>#N/A</v>
      </c>
      <c r="I19" s="11"/>
      <c r="J19" s="24"/>
    </row>
    <row r="20" spans="1:10">
      <c r="A20" s="1" t="e">
        <f t="shared" si="5"/>
        <v>#N/A</v>
      </c>
      <c r="B20" s="11"/>
      <c r="C20" s="11"/>
      <c r="D20" s="11"/>
      <c r="E20" s="8" t="e">
        <f>VLOOKUP(D20,'Aproximaciones exposición'!$A$1:$B$3,2,FALSE)</f>
        <v>#N/A</v>
      </c>
      <c r="F20" s="1" t="e">
        <f t="shared" si="0"/>
        <v>#N/A</v>
      </c>
      <c r="G20" s="1" t="e">
        <f t="shared" si="1"/>
        <v>#N/A</v>
      </c>
      <c r="H20" s="1" t="e">
        <f t="shared" si="2"/>
        <v>#N/A</v>
      </c>
      <c r="I20" s="11"/>
      <c r="J20" s="24"/>
    </row>
    <row r="21" spans="1:10">
      <c r="A21" s="1" t="e">
        <f t="shared" si="5"/>
        <v>#N/A</v>
      </c>
      <c r="B21" s="11"/>
      <c r="C21" s="11"/>
      <c r="D21" s="11"/>
      <c r="E21" s="8" t="e">
        <f>VLOOKUP(D21,'Aproximaciones exposición'!$A$1:$B$3,2,FALSE)</f>
        <v>#N/A</v>
      </c>
      <c r="F21" s="1" t="e">
        <f t="shared" si="0"/>
        <v>#N/A</v>
      </c>
      <c r="G21" s="1" t="e">
        <f t="shared" si="1"/>
        <v>#N/A</v>
      </c>
      <c r="H21" s="1" t="e">
        <f t="shared" si="2"/>
        <v>#N/A</v>
      </c>
      <c r="I21" s="11"/>
      <c r="J21" s="24"/>
    </row>
    <row r="22" spans="1:10">
      <c r="A22" s="1" t="e">
        <f t="shared" si="5"/>
        <v>#N/A</v>
      </c>
      <c r="B22" s="11"/>
      <c r="C22" s="11"/>
      <c r="D22" s="11"/>
      <c r="E22" s="8" t="e">
        <f>VLOOKUP(D22,'Aproximaciones exposición'!$A$1:$B$3,2,FALSE)</f>
        <v>#N/A</v>
      </c>
      <c r="F22" s="1" t="e">
        <f t="shared" si="0"/>
        <v>#N/A</v>
      </c>
      <c r="G22" s="1" t="e">
        <f t="shared" si="1"/>
        <v>#N/A</v>
      </c>
      <c r="H22" s="1" t="e">
        <f t="shared" si="2"/>
        <v>#N/A</v>
      </c>
      <c r="I22" s="11"/>
      <c r="J22" s="24"/>
    </row>
    <row r="24" spans="1:10" ht="15" customHeight="1">
      <c r="A24" s="14" t="s">
        <v>0</v>
      </c>
      <c r="B24" s="14" t="s">
        <v>1</v>
      </c>
    </row>
    <row r="25" spans="1:10" ht="15" customHeight="1">
      <c r="A25" s="15" t="s">
        <v>2</v>
      </c>
      <c r="B25" s="11">
        <v>9219</v>
      </c>
      <c r="C25" s="10" t="s">
        <v>3</v>
      </c>
      <c r="J25" s="26"/>
    </row>
    <row r="26" spans="1:10" ht="15" customHeight="1">
      <c r="A26" s="16" t="s">
        <v>4</v>
      </c>
      <c r="B26" s="17">
        <f>B25-140</f>
        <v>9079</v>
      </c>
    </row>
    <row r="27" spans="1:10" ht="15" customHeight="1">
      <c r="A27" s="18" t="s">
        <v>6</v>
      </c>
      <c r="B27" s="17">
        <f>B25-135</f>
        <v>9084</v>
      </c>
    </row>
    <row r="28" spans="1:10" ht="15" customHeight="1">
      <c r="A28" s="19" t="s">
        <v>5</v>
      </c>
      <c r="B28" s="17">
        <f>B25+65</f>
        <v>9284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2"/>
  <sheetViews>
    <sheetView zoomScale="115" zoomScaleNormal="115" workbookViewId="0"/>
  </sheetViews>
  <sheetFormatPr baseColWidth="10" defaultColWidth="11.42578125" defaultRowHeight="15" customHeight="1"/>
  <cols>
    <col min="7" max="7" width="11.42578125" style="25"/>
    <col min="8" max="8" width="12.7109375" style="9" customWidth="1"/>
    <col min="9" max="9" width="8.7109375" style="9" customWidth="1"/>
    <col min="10" max="10" width="10" customWidth="1"/>
    <col min="11" max="11" width="7.140625" customWidth="1"/>
    <col min="15" max="15" width="11.42578125" style="25"/>
    <col min="16" max="17" width="11.42578125" style="9"/>
    <col min="19" max="19" width="8" customWidth="1"/>
    <col min="23" max="23" width="11.42578125" style="25"/>
    <col min="24" max="25" width="11.42578125" style="9"/>
  </cols>
  <sheetData>
    <row r="1" spans="1:26">
      <c r="A1" s="10">
        <v>180</v>
      </c>
      <c r="B1" s="5">
        <f>J2*60</f>
        <v>307.5</v>
      </c>
      <c r="C1" s="4"/>
      <c r="D1" t="s">
        <v>10</v>
      </c>
      <c r="E1" t="s">
        <v>9</v>
      </c>
      <c r="F1" t="s">
        <v>18</v>
      </c>
      <c r="G1" s="25" t="s">
        <v>19</v>
      </c>
      <c r="H1" s="9" t="s">
        <v>20</v>
      </c>
      <c r="I1" s="9" t="s">
        <v>21</v>
      </c>
      <c r="J1" t="s">
        <v>22</v>
      </c>
      <c r="K1" s="2"/>
      <c r="L1" t="s">
        <v>10</v>
      </c>
      <c r="M1" t="s">
        <v>9</v>
      </c>
      <c r="N1" t="s">
        <v>18</v>
      </c>
      <c r="O1" s="25" t="s">
        <v>19</v>
      </c>
      <c r="P1" s="9" t="s">
        <v>20</v>
      </c>
      <c r="Q1" s="9" t="s">
        <v>21</v>
      </c>
      <c r="R1" t="s">
        <v>22</v>
      </c>
      <c r="S1" s="2"/>
      <c r="T1" t="s">
        <v>10</v>
      </c>
      <c r="U1" t="s">
        <v>9</v>
      </c>
      <c r="V1" t="s">
        <v>18</v>
      </c>
      <c r="W1" s="25" t="s">
        <v>19</v>
      </c>
      <c r="X1" s="9" t="s">
        <v>20</v>
      </c>
      <c r="Y1" s="9" t="s">
        <v>21</v>
      </c>
      <c r="Z1" t="s">
        <v>22</v>
      </c>
    </row>
    <row r="2" spans="1:26">
      <c r="A2" s="10">
        <v>300</v>
      </c>
      <c r="B2" s="5">
        <f>R2*60</f>
        <v>482.16867469879509</v>
      </c>
      <c r="C2" s="4"/>
      <c r="D2" s="10">
        <v>180</v>
      </c>
      <c r="E2">
        <v>6</v>
      </c>
      <c r="F2">
        <v>30</v>
      </c>
      <c r="G2" s="25">
        <f>F2/E2</f>
        <v>5</v>
      </c>
      <c r="H2" s="9">
        <f>E2/SUM(E:E)</f>
        <v>0.375</v>
      </c>
      <c r="I2" s="9">
        <f>H2*G2</f>
        <v>1.875</v>
      </c>
      <c r="J2" s="9">
        <f>SUM(I:I)</f>
        <v>5.125</v>
      </c>
      <c r="K2" s="2"/>
      <c r="L2" s="10">
        <v>300</v>
      </c>
      <c r="M2">
        <v>5</v>
      </c>
      <c r="N2">
        <v>47</v>
      </c>
      <c r="O2" s="25">
        <f>N2/M2</f>
        <v>9.4</v>
      </c>
      <c r="P2" s="9">
        <f>M2/SUM(M:M)</f>
        <v>6.0240963855421686E-2</v>
      </c>
      <c r="Q2" s="9">
        <f>P2*O2</f>
        <v>0.5662650602409639</v>
      </c>
      <c r="R2" s="9">
        <f>SUM(Q:Q)</f>
        <v>8.0361445783132517</v>
      </c>
      <c r="S2" s="2"/>
      <c r="T2" s="10">
        <v>400</v>
      </c>
      <c r="U2">
        <v>6</v>
      </c>
      <c r="V2">
        <v>54</v>
      </c>
      <c r="W2" s="25">
        <f t="shared" ref="W2:W7" si="0">V2/U2</f>
        <v>9</v>
      </c>
      <c r="X2" s="9">
        <f t="shared" ref="X2:X7" si="1">U2/SUM(U:U)</f>
        <v>4.9586776859504134E-2</v>
      </c>
      <c r="Y2" s="9">
        <f t="shared" ref="Y2:Y7" si="2">X2*W2</f>
        <v>0.4462809917355372</v>
      </c>
      <c r="Z2" s="9">
        <f>SUM(Y:Y)</f>
        <v>9.5123966942148783</v>
      </c>
    </row>
    <row r="3" spans="1:26">
      <c r="A3" s="10">
        <v>400</v>
      </c>
      <c r="B3" s="5">
        <f>Z2*60</f>
        <v>570.74380165289267</v>
      </c>
      <c r="C3" s="4"/>
      <c r="E3">
        <v>6</v>
      </c>
      <c r="F3">
        <v>32</v>
      </c>
      <c r="G3" s="25">
        <f>F3/E3</f>
        <v>5.333333333333333</v>
      </c>
      <c r="H3" s="9">
        <f>E3/SUM(E:E)</f>
        <v>0.375</v>
      </c>
      <c r="I3" s="9">
        <f>H3*G3</f>
        <v>2</v>
      </c>
      <c r="K3" s="2"/>
      <c r="L3" s="10"/>
      <c r="M3">
        <v>12</v>
      </c>
      <c r="N3">
        <v>88</v>
      </c>
      <c r="O3" s="25">
        <f>N3/M3</f>
        <v>7.333333333333333</v>
      </c>
      <c r="P3" s="9">
        <f>M3/SUM(M:M)</f>
        <v>0.14457831325301204</v>
      </c>
      <c r="Q3" s="9">
        <f>P3*O3</f>
        <v>1.0602409638554215</v>
      </c>
      <c r="R3" s="9"/>
      <c r="S3" s="2"/>
      <c r="T3" s="10"/>
      <c r="U3">
        <v>5</v>
      </c>
      <c r="V3">
        <v>45</v>
      </c>
      <c r="W3" s="25">
        <f t="shared" si="0"/>
        <v>9</v>
      </c>
      <c r="X3" s="9">
        <f t="shared" si="1"/>
        <v>4.1322314049586778E-2</v>
      </c>
      <c r="Y3" s="9">
        <f t="shared" si="2"/>
        <v>0.37190082644628097</v>
      </c>
      <c r="Z3" s="9"/>
    </row>
    <row r="4" spans="1:26">
      <c r="A4" s="10"/>
      <c r="B4" s="10"/>
      <c r="C4" s="4"/>
      <c r="E4">
        <v>4</v>
      </c>
      <c r="F4">
        <v>20</v>
      </c>
      <c r="G4" s="25">
        <f>F4/E4</f>
        <v>5</v>
      </c>
      <c r="H4" s="9">
        <f>E4/SUM(E:E)</f>
        <v>0.25</v>
      </c>
      <c r="I4" s="9">
        <f>H4*G4</f>
        <v>1.25</v>
      </c>
      <c r="K4" s="2"/>
      <c r="L4" s="10"/>
      <c r="M4">
        <v>5</v>
      </c>
      <c r="N4">
        <v>48</v>
      </c>
      <c r="O4" s="25">
        <f>N4/M4</f>
        <v>9.6</v>
      </c>
      <c r="P4" s="9">
        <f>M4/SUM(M:M)</f>
        <v>6.0240963855421686E-2</v>
      </c>
      <c r="Q4" s="9">
        <f>P4*O4</f>
        <v>0.57831325301204817</v>
      </c>
      <c r="S4" s="2"/>
      <c r="T4" s="10"/>
      <c r="U4">
        <v>6</v>
      </c>
      <c r="V4">
        <v>73</v>
      </c>
      <c r="W4" s="25">
        <f t="shared" si="0"/>
        <v>12.166666666666666</v>
      </c>
      <c r="X4" s="9">
        <f t="shared" si="1"/>
        <v>4.9586776859504134E-2</v>
      </c>
      <c r="Y4" s="9">
        <f t="shared" si="2"/>
        <v>0.60330578512396693</v>
      </c>
      <c r="Z4" s="9"/>
    </row>
    <row r="5" spans="1:26">
      <c r="A5" s="10"/>
      <c r="B5" s="10"/>
      <c r="C5" s="4"/>
      <c r="K5" s="2"/>
      <c r="M5">
        <v>12</v>
      </c>
      <c r="N5">
        <v>87</v>
      </c>
      <c r="O5" s="25">
        <f>N5/M5</f>
        <v>7.25</v>
      </c>
      <c r="P5" s="9">
        <f>M5/SUM(M:M)</f>
        <v>0.14457831325301204</v>
      </c>
      <c r="Q5" s="9">
        <f>P5*O5</f>
        <v>1.0481927710843373</v>
      </c>
      <c r="S5" s="2"/>
      <c r="T5" s="10"/>
      <c r="U5">
        <v>7</v>
      </c>
      <c r="V5">
        <v>64</v>
      </c>
      <c r="W5" s="25">
        <f t="shared" si="0"/>
        <v>9.1428571428571423</v>
      </c>
      <c r="X5" s="9">
        <f t="shared" si="1"/>
        <v>5.7851239669421489E-2</v>
      </c>
      <c r="Y5" s="9">
        <f t="shared" si="2"/>
        <v>0.52892561983471076</v>
      </c>
      <c r="Z5" s="9"/>
    </row>
    <row r="6" spans="1:26">
      <c r="A6" s="10"/>
      <c r="B6" s="10"/>
      <c r="C6" s="4"/>
      <c r="K6" s="2"/>
      <c r="M6">
        <v>3</v>
      </c>
      <c r="N6">
        <v>23</v>
      </c>
      <c r="O6" s="25">
        <f>N6/M6</f>
        <v>7.666666666666667</v>
      </c>
      <c r="P6" s="9">
        <f>M6/SUM(M:M)</f>
        <v>3.614457831325301E-2</v>
      </c>
      <c r="Q6" s="9">
        <f>P6*O6</f>
        <v>0.27710843373493976</v>
      </c>
      <c r="S6" s="2"/>
      <c r="T6" s="10"/>
      <c r="U6">
        <v>4</v>
      </c>
      <c r="V6">
        <v>36</v>
      </c>
      <c r="W6" s="25">
        <f t="shared" si="0"/>
        <v>9</v>
      </c>
      <c r="X6" s="9">
        <f t="shared" si="1"/>
        <v>3.3057851239669422E-2</v>
      </c>
      <c r="Y6" s="9">
        <f t="shared" si="2"/>
        <v>0.2975206611570248</v>
      </c>
      <c r="Z6" s="9"/>
    </row>
    <row r="7" spans="1:26">
      <c r="A7" s="10"/>
      <c r="B7" s="10"/>
      <c r="C7" s="4"/>
      <c r="K7" s="2"/>
      <c r="M7">
        <v>3</v>
      </c>
      <c r="N7">
        <v>24</v>
      </c>
      <c r="O7" s="25">
        <f t="shared" ref="O7:O8" si="3">N7/M7</f>
        <v>8</v>
      </c>
      <c r="P7" s="9">
        <f t="shared" ref="P7:P8" si="4">M7/SUM(M:M)</f>
        <v>3.614457831325301E-2</v>
      </c>
      <c r="Q7" s="9">
        <f t="shared" ref="Q7:Q8" si="5">P7*O7</f>
        <v>0.28915662650602408</v>
      </c>
      <c r="S7" s="2"/>
      <c r="T7" s="10"/>
      <c r="U7">
        <v>6</v>
      </c>
      <c r="V7">
        <v>57</v>
      </c>
      <c r="W7" s="25">
        <f t="shared" si="0"/>
        <v>9.5</v>
      </c>
      <c r="X7" s="9">
        <f t="shared" si="1"/>
        <v>4.9586776859504134E-2</v>
      </c>
      <c r="Y7" s="9">
        <f t="shared" si="2"/>
        <v>0.47107438016528924</v>
      </c>
    </row>
    <row r="8" spans="1:26">
      <c r="A8" s="10"/>
      <c r="B8" s="10"/>
      <c r="C8" s="4"/>
      <c r="D8" s="10"/>
      <c r="K8" s="2"/>
      <c r="M8">
        <v>4</v>
      </c>
      <c r="N8">
        <v>39</v>
      </c>
      <c r="O8" s="25">
        <f t="shared" si="3"/>
        <v>9.75</v>
      </c>
      <c r="P8" s="9">
        <f t="shared" si="4"/>
        <v>4.8192771084337352E-2</v>
      </c>
      <c r="Q8" s="9">
        <f t="shared" si="5"/>
        <v>0.46987951807228917</v>
      </c>
      <c r="S8" s="2"/>
      <c r="U8">
        <v>5</v>
      </c>
      <c r="V8">
        <v>46</v>
      </c>
      <c r="W8" s="25">
        <f t="shared" ref="W8" si="6">V8/U8</f>
        <v>9.1999999999999993</v>
      </c>
      <c r="X8" s="9">
        <f t="shared" ref="X8" si="7">U8/SUM(U:U)</f>
        <v>4.1322314049586778E-2</v>
      </c>
      <c r="Y8" s="9">
        <f t="shared" ref="Y8" si="8">X8*W8</f>
        <v>0.3801652892561983</v>
      </c>
    </row>
    <row r="9" spans="1:26">
      <c r="A9" s="10"/>
      <c r="B9" s="10"/>
      <c r="C9" s="4"/>
      <c r="K9" s="2"/>
      <c r="M9">
        <v>9</v>
      </c>
      <c r="N9">
        <v>69</v>
      </c>
      <c r="O9" s="25">
        <f t="shared" ref="O9" si="9">N9/M9</f>
        <v>7.666666666666667</v>
      </c>
      <c r="P9" s="9">
        <f t="shared" ref="P9" si="10">M9/SUM(M:M)</f>
        <v>0.10843373493975904</v>
      </c>
      <c r="Q9" s="9">
        <f t="shared" ref="Q9" si="11">P9*O9</f>
        <v>0.83132530120481929</v>
      </c>
      <c r="S9" s="2"/>
      <c r="U9">
        <v>4</v>
      </c>
      <c r="V9">
        <v>37</v>
      </c>
      <c r="W9" s="25">
        <f t="shared" ref="W9" si="12">V9/U9</f>
        <v>9.25</v>
      </c>
      <c r="X9" s="9">
        <f t="shared" ref="X9" si="13">U9/SUM(U:U)</f>
        <v>3.3057851239669422E-2</v>
      </c>
      <c r="Y9" s="9">
        <f t="shared" ref="Y9" si="14">X9*W9</f>
        <v>0.30578512396694213</v>
      </c>
    </row>
    <row r="10" spans="1:26">
      <c r="A10" s="10"/>
      <c r="B10" s="10"/>
      <c r="C10" s="4"/>
      <c r="K10" s="2"/>
      <c r="M10">
        <v>4</v>
      </c>
      <c r="N10">
        <v>33</v>
      </c>
      <c r="O10" s="25">
        <f t="shared" ref="O10" si="15">N10/M10</f>
        <v>8.25</v>
      </c>
      <c r="P10" s="9">
        <f t="shared" ref="P10" si="16">M10/SUM(M:M)</f>
        <v>4.8192771084337352E-2</v>
      </c>
      <c r="Q10" s="9">
        <f t="shared" ref="Q10" si="17">P10*O10</f>
        <v>0.39759036144578314</v>
      </c>
      <c r="S10" s="2"/>
      <c r="U10">
        <v>5</v>
      </c>
      <c r="V10">
        <v>57</v>
      </c>
      <c r="W10" s="25">
        <f t="shared" ref="W10" si="18">V10/U10</f>
        <v>11.4</v>
      </c>
      <c r="X10" s="9">
        <f t="shared" ref="X10" si="19">U10/SUM(U:U)</f>
        <v>4.1322314049586778E-2</v>
      </c>
      <c r="Y10" s="9">
        <f t="shared" ref="Y10" si="20">X10*W10</f>
        <v>0.4710743801652893</v>
      </c>
    </row>
    <row r="11" spans="1:26">
      <c r="A11" s="10"/>
      <c r="B11" s="10"/>
      <c r="C11" s="4"/>
      <c r="K11" s="2"/>
      <c r="M11">
        <v>12</v>
      </c>
      <c r="N11">
        <v>93</v>
      </c>
      <c r="O11" s="25">
        <f t="shared" ref="O11:O13" si="21">N11/M11</f>
        <v>7.75</v>
      </c>
      <c r="P11" s="9">
        <f t="shared" ref="P11:P12" si="22">M11/SUM(M:M)</f>
        <v>0.14457831325301204</v>
      </c>
      <c r="Q11" s="9">
        <f t="shared" ref="Q11:Q12" si="23">P11*O11</f>
        <v>1.1204819277108433</v>
      </c>
      <c r="S11" s="2"/>
      <c r="U11">
        <v>6</v>
      </c>
      <c r="V11">
        <v>60</v>
      </c>
      <c r="W11" s="25">
        <f t="shared" ref="W11" si="24">V11/U11</f>
        <v>10</v>
      </c>
      <c r="X11" s="9">
        <f t="shared" ref="X11" si="25">U11/SUM(U:U)</f>
        <v>4.9586776859504134E-2</v>
      </c>
      <c r="Y11" s="9">
        <f t="shared" ref="Y11" si="26">X11*W11</f>
        <v>0.49586776859504134</v>
      </c>
    </row>
    <row r="12" spans="1:26">
      <c r="A12" s="10"/>
      <c r="B12" s="10"/>
      <c r="C12" s="4"/>
      <c r="K12" s="2"/>
      <c r="M12">
        <v>3</v>
      </c>
      <c r="N12">
        <v>24</v>
      </c>
      <c r="O12" s="25">
        <f t="shared" si="21"/>
        <v>8</v>
      </c>
      <c r="P12" s="9">
        <f t="shared" ref="P12:P13" si="27">M12/SUM(M:M)</f>
        <v>3.614457831325301E-2</v>
      </c>
      <c r="Q12" s="9">
        <f t="shared" ref="Q12:Q13" si="28">P12*O12</f>
        <v>0.28915662650602408</v>
      </c>
      <c r="S12" s="2"/>
      <c r="U12">
        <v>6</v>
      </c>
      <c r="V12">
        <v>57</v>
      </c>
      <c r="W12" s="25">
        <f t="shared" ref="W12" si="29">V12/U12</f>
        <v>9.5</v>
      </c>
      <c r="X12" s="9">
        <f t="shared" ref="X12" si="30">U12/SUM(U:U)</f>
        <v>4.9586776859504134E-2</v>
      </c>
      <c r="Y12" s="9">
        <f t="shared" ref="Y12" si="31">X12*W12</f>
        <v>0.47107438016528924</v>
      </c>
    </row>
    <row r="13" spans="1:26">
      <c r="A13" s="10"/>
      <c r="B13" s="10"/>
      <c r="C13" s="4"/>
      <c r="K13" s="2"/>
      <c r="M13">
        <v>2</v>
      </c>
      <c r="N13">
        <v>16</v>
      </c>
      <c r="O13" s="25">
        <f t="shared" ref="O13:O15" si="32">N13/M13</f>
        <v>8</v>
      </c>
      <c r="P13" s="9">
        <f t="shared" ref="P13:P15" si="33">M13/SUM(M:M)</f>
        <v>2.4096385542168676E-2</v>
      </c>
      <c r="Q13" s="9">
        <f t="shared" ref="Q13:Q15" si="34">P13*O13</f>
        <v>0.19277108433734941</v>
      </c>
      <c r="S13" s="2"/>
      <c r="U13">
        <v>5</v>
      </c>
      <c r="V13">
        <v>45</v>
      </c>
      <c r="W13" s="25">
        <f t="shared" ref="W13" si="35">V13/U13</f>
        <v>9</v>
      </c>
      <c r="X13" s="9">
        <f t="shared" ref="X13" si="36">U13/SUM(U:U)</f>
        <v>4.1322314049586778E-2</v>
      </c>
      <c r="Y13" s="9">
        <f t="shared" ref="Y13" si="37">X13*W13</f>
        <v>0.37190082644628097</v>
      </c>
    </row>
    <row r="14" spans="1:26">
      <c r="A14" s="10"/>
      <c r="B14" s="10"/>
      <c r="C14" s="4"/>
      <c r="K14" s="2"/>
      <c r="M14">
        <v>3</v>
      </c>
      <c r="N14">
        <v>30</v>
      </c>
      <c r="O14" s="25">
        <f t="shared" si="32"/>
        <v>10</v>
      </c>
      <c r="P14" s="9">
        <f t="shared" si="33"/>
        <v>3.614457831325301E-2</v>
      </c>
      <c r="Q14" s="9">
        <f t="shared" si="34"/>
        <v>0.36144578313253012</v>
      </c>
      <c r="S14" s="2"/>
      <c r="U14">
        <v>6</v>
      </c>
      <c r="V14">
        <v>54</v>
      </c>
      <c r="W14" s="25">
        <f t="shared" ref="W14" si="38">V14/U14</f>
        <v>9</v>
      </c>
      <c r="X14" s="9">
        <f t="shared" ref="X14" si="39">U14/SUM(U:U)</f>
        <v>4.9586776859504134E-2</v>
      </c>
      <c r="Y14" s="9">
        <f t="shared" ref="Y14" si="40">X14*W14</f>
        <v>0.4462809917355372</v>
      </c>
    </row>
    <row r="15" spans="1:26">
      <c r="A15" s="10"/>
      <c r="B15" s="10"/>
      <c r="C15" s="4"/>
      <c r="K15" s="2"/>
      <c r="M15">
        <v>6</v>
      </c>
      <c r="N15">
        <v>46</v>
      </c>
      <c r="O15" s="25">
        <f t="shared" si="32"/>
        <v>7.666666666666667</v>
      </c>
      <c r="P15" s="9">
        <f t="shared" si="33"/>
        <v>7.2289156626506021E-2</v>
      </c>
      <c r="Q15" s="9">
        <f t="shared" si="34"/>
        <v>0.55421686746987953</v>
      </c>
      <c r="S15" s="2"/>
      <c r="U15">
        <v>6</v>
      </c>
      <c r="V15">
        <v>53</v>
      </c>
      <c r="W15" s="25">
        <f t="shared" ref="W15" si="41">V15/U15</f>
        <v>8.8333333333333339</v>
      </c>
      <c r="X15" s="9">
        <f t="shared" ref="X15" si="42">U15/SUM(U:U)</f>
        <v>4.9586776859504134E-2</v>
      </c>
      <c r="Y15" s="9">
        <f t="shared" ref="Y15" si="43">X15*W15</f>
        <v>0.43801652892561987</v>
      </c>
    </row>
    <row r="16" spans="1:26">
      <c r="A16" s="10"/>
      <c r="B16" s="10"/>
      <c r="C16" s="4"/>
      <c r="D16" s="10"/>
      <c r="K16" s="2"/>
      <c r="S16" s="2"/>
      <c r="U16">
        <v>6</v>
      </c>
      <c r="V16">
        <v>56</v>
      </c>
      <c r="W16" s="25">
        <f t="shared" ref="W16" si="44">V16/U16</f>
        <v>9.3333333333333339</v>
      </c>
      <c r="X16" s="9">
        <f t="shared" ref="X16" si="45">U16/SUM(U:U)</f>
        <v>4.9586776859504134E-2</v>
      </c>
      <c r="Y16" s="9">
        <f t="shared" ref="Y16" si="46">X16*W16</f>
        <v>0.46280991735537197</v>
      </c>
    </row>
    <row r="17" spans="1:25">
      <c r="A17" s="10"/>
      <c r="B17" s="10"/>
      <c r="C17" s="4"/>
      <c r="D17" s="10"/>
      <c r="K17" s="2"/>
      <c r="S17" s="2"/>
      <c r="U17">
        <v>7</v>
      </c>
      <c r="V17">
        <v>71</v>
      </c>
      <c r="W17" s="25">
        <f t="shared" ref="W17" si="47">V17/U17</f>
        <v>10.142857142857142</v>
      </c>
      <c r="X17" s="9">
        <f t="shared" ref="X17" si="48">U17/SUM(U:U)</f>
        <v>5.7851239669421489E-2</v>
      </c>
      <c r="Y17" s="9">
        <f t="shared" ref="Y17" si="49">X17*W17</f>
        <v>0.58677685950413216</v>
      </c>
    </row>
    <row r="18" spans="1:25">
      <c r="A18" s="10"/>
      <c r="B18" s="10"/>
      <c r="C18" s="4"/>
      <c r="D18" s="10"/>
      <c r="K18" s="2"/>
      <c r="S18" s="2"/>
      <c r="U18">
        <v>6</v>
      </c>
      <c r="V18">
        <v>54</v>
      </c>
      <c r="W18" s="25">
        <f t="shared" ref="W18" si="50">V18/U18</f>
        <v>9</v>
      </c>
      <c r="X18" s="9">
        <f t="shared" ref="X18" si="51">U18/SUM(U:U)</f>
        <v>4.9586776859504134E-2</v>
      </c>
      <c r="Y18" s="9">
        <f t="shared" ref="Y18" si="52">X18*W18</f>
        <v>0.4462809917355372</v>
      </c>
    </row>
    <row r="19" spans="1:25">
      <c r="A19" s="10"/>
      <c r="B19" s="10"/>
      <c r="C19" s="4"/>
      <c r="D19" s="10"/>
      <c r="K19" s="2"/>
      <c r="S19" s="2"/>
      <c r="U19">
        <v>7</v>
      </c>
      <c r="V19">
        <v>65</v>
      </c>
      <c r="W19" s="25">
        <f t="shared" ref="W19:W23" si="53">V19/U19</f>
        <v>9.2857142857142865</v>
      </c>
      <c r="X19" s="9">
        <f t="shared" ref="X19:X23" si="54">U19/SUM(U:U)</f>
        <v>5.7851239669421489E-2</v>
      </c>
      <c r="Y19" s="9">
        <f t="shared" ref="Y19:Y23" si="55">X19*W19</f>
        <v>0.5371900826446282</v>
      </c>
    </row>
    <row r="20" spans="1:25">
      <c r="A20" s="10"/>
      <c r="B20" s="10"/>
      <c r="C20" s="4"/>
      <c r="D20" s="10"/>
      <c r="K20" s="2"/>
      <c r="S20" s="2"/>
      <c r="U20">
        <v>6</v>
      </c>
      <c r="V20">
        <v>56</v>
      </c>
      <c r="W20" s="25">
        <f t="shared" si="53"/>
        <v>9.3333333333333339</v>
      </c>
      <c r="X20" s="9">
        <f t="shared" si="54"/>
        <v>4.9586776859504134E-2</v>
      </c>
      <c r="Y20" s="9">
        <f t="shared" si="55"/>
        <v>0.46280991735537197</v>
      </c>
    </row>
    <row r="21" spans="1:25" ht="15" customHeight="1">
      <c r="U21">
        <v>6</v>
      </c>
      <c r="V21">
        <v>54</v>
      </c>
      <c r="W21" s="25">
        <f t="shared" si="53"/>
        <v>9</v>
      </c>
      <c r="X21" s="9">
        <f t="shared" si="54"/>
        <v>4.9586776859504134E-2</v>
      </c>
      <c r="Y21" s="9">
        <f t="shared" si="55"/>
        <v>0.4462809917355372</v>
      </c>
    </row>
    <row r="22" spans="1:25" ht="15" customHeight="1">
      <c r="U22">
        <v>6</v>
      </c>
      <c r="V22">
        <v>57</v>
      </c>
      <c r="W22" s="25">
        <f t="shared" si="53"/>
        <v>9.5</v>
      </c>
      <c r="X22" s="9">
        <f t="shared" si="54"/>
        <v>4.9586776859504134E-2</v>
      </c>
      <c r="Y22" s="9">
        <f t="shared" si="55"/>
        <v>0.47107438016528924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Horas planes</vt:lpstr>
      <vt:lpstr>Aproximaciones exposición</vt:lpstr>
      <vt:lpstr>Cabeceras</vt:lpstr>
      <vt:lpstr>Estadísticas</vt:lpstr>
      <vt:lpstr>Hora_inicio</vt:lpstr>
      <vt:lpstr>Tiempo_horas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2013-10-01T23:52:00Z</dcterms:created>
  <dcterms:modified xsi:type="dcterms:W3CDTF">2013-11-03T02:04:23Z</dcterms:modified>
</cp:coreProperties>
</file>